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K13" i="1" l="1"/>
  <c r="H19" i="1"/>
  <c r="I29" i="1"/>
  <c r="E29" i="1"/>
  <c r="A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H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C16" i="1"/>
  <c r="B16" i="1"/>
  <c r="K15" i="1"/>
  <c r="C15" i="1"/>
  <c r="B15" i="1"/>
  <c r="K14" i="1"/>
  <c r="H14" i="1"/>
  <c r="C14" i="1"/>
  <c r="B14" i="1"/>
  <c r="J29" i="1"/>
  <c r="C13" i="1"/>
  <c r="B13" i="1"/>
  <c r="K12" i="1"/>
  <c r="H12" i="1"/>
  <c r="C12" i="1"/>
  <c r="B12" i="1"/>
  <c r="A7" i="1"/>
  <c r="L28" i="1" l="1"/>
  <c r="N28" i="1" s="1"/>
  <c r="M28" i="1"/>
  <c r="O28" i="1" s="1"/>
  <c r="M12" i="1"/>
  <c r="O12" i="1" s="1"/>
  <c r="L12" i="1"/>
  <c r="N12" i="1" s="1"/>
  <c r="M14" i="1"/>
  <c r="O14" i="1" s="1"/>
  <c r="L14" i="1"/>
  <c r="N14" i="1" s="1"/>
  <c r="M24" i="1"/>
  <c r="O24" i="1" s="1"/>
  <c r="L24" i="1"/>
  <c r="N24" i="1" s="1"/>
  <c r="M25" i="1"/>
  <c r="O25" i="1" s="1"/>
  <c r="L25" i="1"/>
  <c r="N25" i="1" s="1"/>
  <c r="L26" i="1"/>
  <c r="N26" i="1" s="1"/>
  <c r="M26" i="1"/>
  <c r="O26" i="1" s="1"/>
  <c r="M21" i="1"/>
  <c r="O21" i="1" s="1"/>
  <c r="L21" i="1"/>
  <c r="N21" i="1" s="1"/>
  <c r="M23" i="1"/>
  <c r="O23" i="1" s="1"/>
  <c r="L23" i="1"/>
  <c r="N23" i="1" s="1"/>
  <c r="L16" i="1"/>
  <c r="N16" i="1" s="1"/>
  <c r="M16" i="1"/>
  <c r="O16" i="1" s="1"/>
  <c r="L17" i="1"/>
  <c r="N17" i="1" s="1"/>
  <c r="M17" i="1"/>
  <c r="O17" i="1" s="1"/>
  <c r="M19" i="1"/>
  <c r="O19" i="1" s="1"/>
  <c r="L19" i="1"/>
  <c r="N19" i="1" s="1"/>
  <c r="L27" i="1"/>
  <c r="N27" i="1" s="1"/>
  <c r="M27" i="1"/>
  <c r="O27" i="1" s="1"/>
  <c r="M20" i="1"/>
  <c r="O20" i="1" s="1"/>
  <c r="L20" i="1"/>
  <c r="N20" i="1" s="1"/>
  <c r="M18" i="1"/>
  <c r="O18" i="1" s="1"/>
  <c r="L18" i="1"/>
  <c r="N18" i="1" s="1"/>
  <c r="L22" i="1"/>
  <c r="N22" i="1" s="1"/>
  <c r="M22" i="1"/>
  <c r="O22" i="1" s="1"/>
  <c r="F29" i="1"/>
  <c r="G29" i="1"/>
  <c r="H13" i="1"/>
  <c r="H15" i="1"/>
  <c r="K29" i="1"/>
  <c r="M13" i="1" l="1"/>
  <c r="O13" i="1" s="1"/>
  <c r="L13" i="1"/>
  <c r="N13" i="1" s="1"/>
  <c r="L15" i="1"/>
  <c r="N15" i="1" s="1"/>
  <c r="M15" i="1"/>
  <c r="O15" i="1" s="1"/>
  <c r="H29" i="1"/>
  <c r="O29" i="1" l="1"/>
  <c r="M29" i="1"/>
  <c r="N29" i="1"/>
  <c r="L29" i="1"/>
</calcChain>
</file>

<file path=xl/sharedStrings.xml><?xml version="1.0" encoding="utf-8"?>
<sst xmlns="http://schemas.openxmlformats.org/spreadsheetml/2006/main" count="63" uniqueCount="59">
  <si>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</si>
  <si>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</si>
  <si>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</si>
  <si>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</si>
  <si>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</si>
  <si>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</si>
  <si>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</si>
  <si>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</si>
  <si>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</si>
  <si>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</si>
  <si>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</si>
  <si>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</si>
  <si>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</si>
  <si>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</si>
  <si>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</si>
  <si>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</si>
  <si>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</si>
  <si>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</si>
  <si>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</si>
  <si>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</si>
  <si>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</si>
  <si>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</si>
  <si>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</si>
  <si>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</si>
  <si>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</si>
  <si>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</si>
  <si>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</si>
  <si>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</si>
  <si>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</si>
  <si>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</si>
  <si>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</si>
  <si>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</si>
  <si>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</si>
  <si>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</si>
  <si>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</si>
  <si>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</si>
  <si>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</si>
  <si>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</si>
  <si>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</si>
  <si>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</si>
  <si>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</si>
  <si>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</si>
  <si>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 NĂM HỌC 2017 - 2018</t>
  </si>
  <si>
    <t>-Tham gia cuộc thi EMC 2018 (400 giờ)
-01 bài báo cáo tham luận tại Hội thảo KH cấp khoa (2 tác giả)(60 giờ/2)</t>
  </si>
  <si>
    <t>- Đề tài NCKH cấp trường NH 2016-2017 với thầy Thịnh (50 giờ)
- 01 bài báo cáo tham luận tại hội thảo KH cấp khoa (60 giờ)</t>
  </si>
  <si>
    <t>01 bài tham luận hội thảo KH cấp khoa (30 giờ)</t>
  </si>
  <si>
    <t>- Đề tài NCKH cấp trường NH 2016-2017 với thầy Sơn (200 giờ)
-01 bài tham luận hội thảo KH cấp khoa (30 giờ)</t>
  </si>
  <si>
    <t>-01 đề tài NCKH cấp trường NH 2016-2017 với thầy Thịnh (100 giờ)
- 01 đề tài NCKH cấp trường NH 2016-2017 với thầy Hùng (150 giờ)
-01 bài tham luận hội thảo KH cấp khoa (2 tác giả)(30 giờ/2)</t>
  </si>
  <si>
    <t>- 01 đề tài NCKH cấp trường năm học 2016-2017 (300 giờ)
- 01 đề tài NCKH cấp trường NH 2016-2017 với thầy Hóa (150 giờ)
- 01 bài tham luận hội thảo KH cấp khoa (30 giờ)</t>
  </si>
  <si>
    <t>-Tham gia cuộc thi EMC 2018 (400 giờ)
-01 bài tham luận tại Hội thảo KH cấp khoa (2 tác giả)(30 giờ/2)</t>
  </si>
  <si>
    <t>- Đề tài NCKH cấp trường NH 2016-2017 với thầy Thịnh (50 giờ)
-01 bài tham luận hội thảo KH cấp khoa (2 tác giả)(30 giờ/2)</t>
  </si>
  <si>
    <t>- Đề tài NCKH cấp trường NH 2016-2017 với thầy Đức (200 giờ)
-01 bài tham luận hội thảo KH cấp khoa (2 tác giả)(30 giờ/2)</t>
  </si>
  <si>
    <t>-01 bài tham luận hội thảo KH cấp khoa (2 tác giả)(30 giờ/2)</t>
  </si>
  <si>
    <t>- '01 đề tài NCKH cấp trường năm học 2016-2017 (200 giờ)
- 01 bài báo cáo tham luận hội thảo KH cấp khoa (2 tác giả)(60 giờ/2)</t>
  </si>
  <si>
    <t>- 01 bài tham luận hội thảo KH cấp trường 2017 (60 giờ)
- 01 bài báo cáo tham luận hội thảo KH cấp khoa (2 tác giả)(60 giờ/2)</t>
  </si>
  <si>
    <t>Thành phố Hồ Chí Minh, ngày……...tháng 9 năm 2018</t>
  </si>
  <si>
    <t>* Hội thảo KH cấp trường được tổ chức vào tháng 12/2017</t>
  </si>
  <si>
    <t xml:space="preserve">_01 bài báo cáo tham luận hội thảo KH cấp khoa
_  01 đề tài NCKH cấp trường NH 2017-2018 </t>
  </si>
  <si>
    <t>Nguyễn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</si>
</sst>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8" workbookViewId="0">
      <selection activeCell="L38" sqref="L38:O38"/>
    </sheetView>
  </sheetViews>
  <sheetFormatPr defaultRowHeight="16.5" x14ac:dyDescent="0.25"/>
  <cols>
    <col min="1" max="1" width="4.5703125" style="40" customWidth="1"/>
    <col min="2" max="2" width="19.140625" style="7" customWidth="1"/>
    <col min="3" max="3" width="10" style="7" customWidth="1"/>
    <col min="4" max="4" width="5.7109375" style="7" customWidth="1"/>
    <col min="5" max="5" width="6.7109375" style="40" customWidth="1"/>
    <col min="6" max="6" width="7" style="40" customWidth="1"/>
    <col min="7" max="7" width="7.5703125" style="40" customWidth="1"/>
    <col min="8" max="8" width="7.140625" style="40" customWidth="1"/>
    <col min="9" max="9" width="7.5703125" style="40" customWidth="1"/>
    <col min="10" max="10" width="6.42578125" style="40" customWidth="1"/>
    <col min="11" max="11" width="8.140625" style="42" customWidth="1"/>
    <col min="12" max="12" width="8.42578125" style="40" customWidth="1"/>
    <col min="13" max="13" width="7.7109375" style="40" customWidth="1"/>
    <col min="14" max="14" width="7" style="43" customWidth="1"/>
    <col min="15" max="15" width="8.4257812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03" t="s">
        <v>0</v>
      </c>
      <c r="B1" s="103"/>
      <c r="C1" s="103"/>
      <c r="D1" s="103"/>
      <c r="E1" s="103"/>
      <c r="F1" s="103"/>
      <c r="G1" s="103"/>
      <c r="H1" s="1"/>
      <c r="I1" s="107" t="s">
        <v>1</v>
      </c>
      <c r="J1" s="107"/>
      <c r="K1" s="107"/>
      <c r="L1" s="107"/>
      <c r="M1" s="107"/>
      <c r="N1" s="107"/>
      <c r="O1" s="107"/>
      <c r="P1" s="5"/>
    </row>
    <row r="2" spans="1:18" x14ac:dyDescent="0.25">
      <c r="A2" s="104" t="s">
        <v>40</v>
      </c>
      <c r="B2" s="104"/>
      <c r="C2" s="104"/>
      <c r="D2" s="104"/>
      <c r="E2" s="104"/>
      <c r="F2" s="104"/>
      <c r="G2" s="104"/>
      <c r="H2" s="3"/>
      <c r="I2" s="107" t="s">
        <v>2</v>
      </c>
      <c r="J2" s="107"/>
      <c r="K2" s="107"/>
      <c r="L2" s="107"/>
      <c r="M2" s="107"/>
      <c r="N2" s="107"/>
      <c r="O2" s="107"/>
      <c r="P2" s="5"/>
    </row>
    <row r="3" spans="1:18" x14ac:dyDescent="0.25">
      <c r="A3" s="104" t="s">
        <v>41</v>
      </c>
      <c r="B3" s="104"/>
      <c r="C3" s="104"/>
      <c r="D3" s="104"/>
      <c r="E3" s="104"/>
      <c r="F3" s="104"/>
      <c r="G3" s="10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05" t="s">
        <v>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4"/>
      <c r="R5" s="14"/>
    </row>
    <row r="6" spans="1:18" s="15" customFormat="1" ht="20.25" x14ac:dyDescent="0.3">
      <c r="A6" s="106" t="s">
        <v>42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4"/>
      <c r="R6" s="14"/>
    </row>
    <row r="7" spans="1:18" s="15" customFormat="1" ht="20.25" x14ac:dyDescent="0.3">
      <c r="A7" s="106" t="str">
        <f>'[1]CAP TRUONG_HKI'!A8:J8</f>
        <v>KHOA CÔNG NGHỆ ĐỘNG LỰC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92" t="s">
        <v>4</v>
      </c>
      <c r="B9" s="94" t="s">
        <v>5</v>
      </c>
      <c r="C9" s="95"/>
      <c r="D9" s="98" t="s">
        <v>6</v>
      </c>
      <c r="E9" s="99"/>
      <c r="F9" s="85" t="s">
        <v>7</v>
      </c>
      <c r="G9" s="85"/>
      <c r="H9" s="100" t="s">
        <v>39</v>
      </c>
      <c r="I9" s="108" t="s">
        <v>8</v>
      </c>
      <c r="J9" s="108" t="s">
        <v>9</v>
      </c>
      <c r="K9" s="108" t="s">
        <v>10</v>
      </c>
      <c r="L9" s="108" t="s">
        <v>11</v>
      </c>
      <c r="M9" s="108" t="s">
        <v>12</v>
      </c>
      <c r="N9" s="83" t="s">
        <v>13</v>
      </c>
      <c r="O9" s="83" t="s">
        <v>14</v>
      </c>
      <c r="P9" s="85" t="s">
        <v>15</v>
      </c>
    </row>
    <row r="10" spans="1:18" ht="41.25" customHeight="1" x14ac:dyDescent="0.25">
      <c r="A10" s="93"/>
      <c r="B10" s="96"/>
      <c r="C10" s="97"/>
      <c r="D10" s="21" t="s">
        <v>16</v>
      </c>
      <c r="E10" s="22" t="s">
        <v>37</v>
      </c>
      <c r="F10" s="23" t="s">
        <v>17</v>
      </c>
      <c r="G10" s="23" t="s">
        <v>18</v>
      </c>
      <c r="H10" s="101"/>
      <c r="I10" s="109"/>
      <c r="J10" s="109"/>
      <c r="K10" s="109"/>
      <c r="L10" s="109"/>
      <c r="M10" s="109"/>
      <c r="N10" s="84"/>
      <c r="O10" s="84"/>
      <c r="P10" s="85"/>
    </row>
    <row r="11" spans="1:18" s="30" customFormat="1" ht="15" customHeight="1" x14ac:dyDescent="0.2">
      <c r="A11" s="24" t="s">
        <v>19</v>
      </c>
      <c r="B11" s="86" t="s">
        <v>20</v>
      </c>
      <c r="C11" s="87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7" customFormat="1" ht="84" customHeight="1" x14ac:dyDescent="0.25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>
        <v>400</v>
      </c>
      <c r="G12" s="75">
        <v>30</v>
      </c>
      <c r="H12" s="75">
        <f>E12+F12+G12</f>
        <v>430</v>
      </c>
      <c r="I12" s="75">
        <v>320</v>
      </c>
      <c r="J12" s="75">
        <v>0</v>
      </c>
      <c r="K12" s="75">
        <f t="shared" ref="K12:K28" si="0">I12-J12</f>
        <v>320</v>
      </c>
      <c r="L12" s="75">
        <f>IF(H12-K12&lt;=0,0,H12-K12)</f>
        <v>110</v>
      </c>
      <c r="M12" s="75">
        <f>IF(K12-H12&lt;=0,0,K12-H12)</f>
        <v>0</v>
      </c>
      <c r="N12" s="75">
        <f>ROUND(L12/2.85,1)</f>
        <v>38.6</v>
      </c>
      <c r="O12" s="75">
        <f>ROUND(M12/2.85,1)</f>
        <v>0</v>
      </c>
      <c r="P12" s="72" t="s">
        <v>43</v>
      </c>
      <c r="Q12" s="36"/>
      <c r="R12" s="36"/>
    </row>
    <row r="13" spans="1:18" s="5" customFormat="1" ht="88.5" customHeight="1" x14ac:dyDescent="0.25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>
        <v>50</v>
      </c>
      <c r="F13" s="75"/>
      <c r="G13" s="75">
        <v>60</v>
      </c>
      <c r="H13" s="75">
        <f t="shared" ref="H13:H28" si="1">E13+F13+G13</f>
        <v>110</v>
      </c>
      <c r="I13" s="75">
        <v>320</v>
      </c>
      <c r="J13" s="75">
        <v>0</v>
      </c>
      <c r="K13" s="75">
        <f t="shared" si="0"/>
        <v>320</v>
      </c>
      <c r="L13" s="75">
        <f t="shared" ref="L13:L27" si="2">IF(H13-K13&lt;=0,0,H13-K13)</f>
        <v>0</v>
      </c>
      <c r="M13" s="75">
        <f>IF(K13-H13&lt;=0,0,K13-H13)</f>
        <v>210</v>
      </c>
      <c r="N13" s="75">
        <f t="shared" ref="N13:N28" si="3">ROUND(L13/2.85,1)</f>
        <v>0</v>
      </c>
      <c r="O13" s="75">
        <f t="shared" ref="O13:O28" si="4">ROUND(M13/2.85,1)</f>
        <v>73.7</v>
      </c>
      <c r="P13" s="72" t="s">
        <v>44</v>
      </c>
      <c r="Q13" s="39"/>
      <c r="R13" s="39"/>
    </row>
    <row r="14" spans="1:18" s="5" customFormat="1" ht="43.5" customHeight="1" x14ac:dyDescent="0.25">
      <c r="A14" s="31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>
        <v>30</v>
      </c>
      <c r="H14" s="75">
        <f t="shared" si="1"/>
        <v>30</v>
      </c>
      <c r="I14" s="75">
        <v>320</v>
      </c>
      <c r="J14" s="75">
        <v>0</v>
      </c>
      <c r="K14" s="75">
        <f t="shared" si="0"/>
        <v>320</v>
      </c>
      <c r="L14" s="75">
        <f t="shared" si="2"/>
        <v>0</v>
      </c>
      <c r="M14" s="75">
        <f t="shared" ref="M14:M19" si="5">IF(K14-H14&lt;=0,0,K14-H14)</f>
        <v>290</v>
      </c>
      <c r="N14" s="75">
        <f t="shared" si="3"/>
        <v>0</v>
      </c>
      <c r="O14" s="75">
        <f t="shared" si="4"/>
        <v>101.8</v>
      </c>
      <c r="P14" s="35" t="s">
        <v>45</v>
      </c>
      <c r="Q14" s="39"/>
      <c r="R14" s="39"/>
    </row>
    <row r="15" spans="1:18" s="5" customFormat="1" ht="85.5" customHeight="1" x14ac:dyDescent="0.25">
      <c r="A15" s="34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>
        <v>200</v>
      </c>
      <c r="F15" s="75"/>
      <c r="G15" s="75">
        <v>30</v>
      </c>
      <c r="H15" s="75">
        <f t="shared" si="1"/>
        <v>230</v>
      </c>
      <c r="I15" s="75">
        <v>320</v>
      </c>
      <c r="J15" s="75">
        <v>0</v>
      </c>
      <c r="K15" s="75">
        <f t="shared" si="0"/>
        <v>320</v>
      </c>
      <c r="L15" s="75">
        <f t="shared" si="2"/>
        <v>0</v>
      </c>
      <c r="M15" s="75">
        <f t="shared" si="5"/>
        <v>90</v>
      </c>
      <c r="N15" s="75">
        <f t="shared" si="3"/>
        <v>0</v>
      </c>
      <c r="O15" s="75">
        <f t="shared" si="4"/>
        <v>31.6</v>
      </c>
      <c r="P15" s="72" t="s">
        <v>46</v>
      </c>
      <c r="Q15" s="39"/>
      <c r="R15" s="39"/>
    </row>
    <row r="16" spans="1:18" s="37" customFormat="1" ht="45.75" customHeight="1" x14ac:dyDescent="0.25">
      <c r="A16" s="31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>
        <v>30</v>
      </c>
      <c r="H16" s="75">
        <f t="shared" si="1"/>
        <v>30</v>
      </c>
      <c r="I16" s="75">
        <v>320</v>
      </c>
      <c r="J16" s="75">
        <v>0</v>
      </c>
      <c r="K16" s="75">
        <f t="shared" si="0"/>
        <v>320</v>
      </c>
      <c r="L16" s="75">
        <f t="shared" si="2"/>
        <v>0</v>
      </c>
      <c r="M16" s="75">
        <f t="shared" si="5"/>
        <v>290</v>
      </c>
      <c r="N16" s="75">
        <f t="shared" si="3"/>
        <v>0</v>
      </c>
      <c r="O16" s="75">
        <f t="shared" si="4"/>
        <v>101.8</v>
      </c>
      <c r="P16" s="35" t="s">
        <v>45</v>
      </c>
      <c r="Q16" s="36"/>
      <c r="R16" s="36"/>
    </row>
    <row r="17" spans="1:18" s="37" customFormat="1" ht="140.25" x14ac:dyDescent="0.25">
      <c r="A17" s="34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>
        <v>250</v>
      </c>
      <c r="F17" s="75"/>
      <c r="G17" s="75">
        <v>15</v>
      </c>
      <c r="H17" s="75">
        <f t="shared" si="1"/>
        <v>265</v>
      </c>
      <c r="I17" s="75">
        <v>320</v>
      </c>
      <c r="J17" s="75">
        <v>0</v>
      </c>
      <c r="K17" s="75">
        <f t="shared" si="0"/>
        <v>320</v>
      </c>
      <c r="L17" s="75">
        <f t="shared" si="2"/>
        <v>0</v>
      </c>
      <c r="M17" s="75">
        <f t="shared" si="5"/>
        <v>55</v>
      </c>
      <c r="N17" s="75">
        <f t="shared" si="3"/>
        <v>0</v>
      </c>
      <c r="O17" s="75">
        <f t="shared" si="4"/>
        <v>19.3</v>
      </c>
      <c r="P17" s="72" t="s">
        <v>47</v>
      </c>
      <c r="Q17" s="36"/>
      <c r="R17" s="36"/>
    </row>
    <row r="18" spans="1:18" s="37" customFormat="1" ht="124.5" customHeight="1" x14ac:dyDescent="0.25">
      <c r="A18" s="31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>
        <v>450</v>
      </c>
      <c r="F18" s="75"/>
      <c r="G18" s="75">
        <v>30</v>
      </c>
      <c r="H18" s="75">
        <f t="shared" si="1"/>
        <v>480</v>
      </c>
      <c r="I18" s="75">
        <v>320</v>
      </c>
      <c r="J18" s="75">
        <v>0</v>
      </c>
      <c r="K18" s="75">
        <f t="shared" si="0"/>
        <v>320</v>
      </c>
      <c r="L18" s="75">
        <f t="shared" si="2"/>
        <v>160</v>
      </c>
      <c r="M18" s="75">
        <f t="shared" si="5"/>
        <v>0</v>
      </c>
      <c r="N18" s="75">
        <f t="shared" si="3"/>
        <v>56.1</v>
      </c>
      <c r="O18" s="75">
        <f t="shared" si="4"/>
        <v>0</v>
      </c>
      <c r="P18" s="72" t="s">
        <v>48</v>
      </c>
      <c r="Q18" s="36"/>
      <c r="R18" s="36"/>
    </row>
    <row r="19" spans="1:18" s="37" customFormat="1" ht="80.25" customHeight="1" x14ac:dyDescent="0.25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/>
      <c r="F19" s="75">
        <v>400</v>
      </c>
      <c r="G19" s="75">
        <v>15</v>
      </c>
      <c r="H19" s="75">
        <f t="shared" si="1"/>
        <v>415</v>
      </c>
      <c r="I19" s="75">
        <v>320</v>
      </c>
      <c r="J19" s="75">
        <v>0</v>
      </c>
      <c r="K19" s="75">
        <f t="shared" si="0"/>
        <v>320</v>
      </c>
      <c r="L19" s="75">
        <f>IF(H19-K19&lt;=0,0,H19-K19)</f>
        <v>95</v>
      </c>
      <c r="M19" s="75">
        <f t="shared" si="5"/>
        <v>0</v>
      </c>
      <c r="N19" s="75">
        <f t="shared" si="3"/>
        <v>33.299999999999997</v>
      </c>
      <c r="O19" s="75">
        <f t="shared" si="4"/>
        <v>0</v>
      </c>
      <c r="P19" s="72" t="s">
        <v>49</v>
      </c>
      <c r="Q19" s="36"/>
      <c r="R19" s="36"/>
    </row>
    <row r="20" spans="1:18" s="37" customFormat="1" ht="80.25" customHeight="1" x14ac:dyDescent="0.25">
      <c r="A20" s="31">
        <v>9</v>
      </c>
      <c r="B20" s="32" t="str">
        <f>'[1]CAP TRUONG_HKI'!B24</f>
        <v>Nguyễn Hữu</v>
      </c>
      <c r="C20" s="33" t="str">
        <f>'[1]CAP TRUONG_HKI'!C24</f>
        <v xml:space="preserve">Mạnh </v>
      </c>
      <c r="D20" s="78"/>
      <c r="E20" s="75"/>
      <c r="F20" s="75">
        <v>400</v>
      </c>
      <c r="G20" s="75">
        <v>60</v>
      </c>
      <c r="H20" s="75">
        <f t="shared" si="1"/>
        <v>460</v>
      </c>
      <c r="I20" s="75">
        <v>320</v>
      </c>
      <c r="J20" s="75">
        <v>0</v>
      </c>
      <c r="K20" s="75">
        <f t="shared" si="0"/>
        <v>320</v>
      </c>
      <c r="L20" s="75">
        <f>IF(H20-K20&lt;=0,0,H20-K20)</f>
        <v>140</v>
      </c>
      <c r="M20" s="75">
        <f>IF(K20-H20&lt;=0,0,K20-H20)</f>
        <v>0</v>
      </c>
      <c r="N20" s="75">
        <f t="shared" si="3"/>
        <v>49.1</v>
      </c>
      <c r="O20" s="75">
        <f t="shared" si="4"/>
        <v>0</v>
      </c>
      <c r="P20" s="72" t="s">
        <v>57</v>
      </c>
      <c r="Q20" s="36"/>
      <c r="R20" s="36"/>
    </row>
    <row r="21" spans="1:18" s="37" customFormat="1" ht="93" customHeight="1" x14ac:dyDescent="0.25">
      <c r="A21" s="34">
        <v>10</v>
      </c>
      <c r="B21" s="32" t="str">
        <f>'[1]CAP TRUONG_HKI'!B25</f>
        <v>Triệu Phú</v>
      </c>
      <c r="C21" s="33" t="str">
        <f>'[1]CAP TRUONG_HKI'!C25</f>
        <v>Nguyên</v>
      </c>
      <c r="D21" s="78"/>
      <c r="E21" s="75">
        <v>50</v>
      </c>
      <c r="F21" s="75"/>
      <c r="G21" s="75">
        <v>15</v>
      </c>
      <c r="H21" s="75">
        <f t="shared" si="1"/>
        <v>65</v>
      </c>
      <c r="I21" s="75">
        <v>320</v>
      </c>
      <c r="J21" s="75">
        <v>0</v>
      </c>
      <c r="K21" s="75">
        <f t="shared" si="0"/>
        <v>320</v>
      </c>
      <c r="L21" s="75">
        <f t="shared" si="2"/>
        <v>0</v>
      </c>
      <c r="M21" s="75">
        <f>IF(K21-H21&lt;=0,0,K21-H21)</f>
        <v>255</v>
      </c>
      <c r="N21" s="75">
        <f t="shared" si="3"/>
        <v>0</v>
      </c>
      <c r="O21" s="75">
        <f t="shared" si="4"/>
        <v>89.5</v>
      </c>
      <c r="P21" s="72" t="s">
        <v>50</v>
      </c>
      <c r="Q21" s="36"/>
      <c r="R21" s="36"/>
    </row>
    <row r="22" spans="1:18" s="37" customFormat="1" ht="84.75" customHeight="1" x14ac:dyDescent="0.25">
      <c r="A22" s="31">
        <v>11</v>
      </c>
      <c r="B22" s="32" t="str">
        <f>'[1]CAP TRUONG_HKI'!B27</f>
        <v>Đặng Thái</v>
      </c>
      <c r="C22" s="33" t="str">
        <f>'[1]CAP TRUONG_HKI'!C27</f>
        <v xml:space="preserve">Sơn </v>
      </c>
      <c r="D22" s="78"/>
      <c r="E22" s="75">
        <v>200</v>
      </c>
      <c r="F22" s="75"/>
      <c r="G22" s="75">
        <v>15</v>
      </c>
      <c r="H22" s="75">
        <f>E22+F22+G22</f>
        <v>215</v>
      </c>
      <c r="I22" s="75">
        <v>320</v>
      </c>
      <c r="J22" s="75">
        <v>0</v>
      </c>
      <c r="K22" s="75">
        <f t="shared" si="0"/>
        <v>320</v>
      </c>
      <c r="L22" s="75">
        <f>IF(H22-K22&lt;=0,0,H22-K22)</f>
        <v>0</v>
      </c>
      <c r="M22" s="75">
        <f t="shared" ref="M22" si="6">IF(K22-H22&lt;=0,0,K22-H22)</f>
        <v>105</v>
      </c>
      <c r="N22" s="75">
        <f t="shared" si="3"/>
        <v>0</v>
      </c>
      <c r="O22" s="75">
        <f t="shared" si="4"/>
        <v>36.799999999999997</v>
      </c>
      <c r="P22" s="72" t="s">
        <v>51</v>
      </c>
      <c r="Q22" s="36"/>
      <c r="R22" s="36"/>
    </row>
    <row r="23" spans="1:18" s="37" customFormat="1" ht="47.25" customHeight="1" x14ac:dyDescent="0.25">
      <c r="A23" s="34">
        <v>12</v>
      </c>
      <c r="B23" s="32" t="str">
        <f>'[1]CAP TRUONG_HKI'!B28</f>
        <v>Nguyễn Minh</v>
      </c>
      <c r="C23" s="33" t="str">
        <f>'[1]CAP TRUONG_HKI'!C28</f>
        <v xml:space="preserve">Thái </v>
      </c>
      <c r="D23" s="78"/>
      <c r="E23" s="75"/>
      <c r="F23" s="75"/>
      <c r="G23" s="75">
        <v>15</v>
      </c>
      <c r="H23" s="75">
        <f t="shared" si="1"/>
        <v>15</v>
      </c>
      <c r="I23" s="75">
        <v>320</v>
      </c>
      <c r="J23" s="75">
        <v>0</v>
      </c>
      <c r="K23" s="75">
        <f t="shared" si="0"/>
        <v>320</v>
      </c>
      <c r="L23" s="75">
        <f t="shared" si="2"/>
        <v>0</v>
      </c>
      <c r="M23" s="75">
        <f>IF(K23-H23&lt;=0,0,K23-H23)</f>
        <v>305</v>
      </c>
      <c r="N23" s="75">
        <f t="shared" si="3"/>
        <v>0</v>
      </c>
      <c r="O23" s="75">
        <f t="shared" si="4"/>
        <v>107</v>
      </c>
      <c r="P23" s="35" t="s">
        <v>52</v>
      </c>
      <c r="Q23" s="36"/>
      <c r="R23" s="36"/>
    </row>
    <row r="24" spans="1:18" s="37" customFormat="1" ht="96" customHeight="1" x14ac:dyDescent="0.25">
      <c r="A24" s="31">
        <v>13</v>
      </c>
      <c r="B24" s="32" t="str">
        <f>'[1]CAP TRUONG_HKI'!B29</f>
        <v>Võ Đắc</v>
      </c>
      <c r="C24" s="33" t="str">
        <f>'[1]CAP TRUONG_HKI'!C29</f>
        <v xml:space="preserve">Thịnh </v>
      </c>
      <c r="D24" s="78"/>
      <c r="E24" s="75">
        <v>200</v>
      </c>
      <c r="F24" s="75"/>
      <c r="G24" s="75">
        <v>30</v>
      </c>
      <c r="H24" s="75">
        <f t="shared" si="1"/>
        <v>230</v>
      </c>
      <c r="I24" s="75">
        <v>320</v>
      </c>
      <c r="J24" s="75">
        <v>0</v>
      </c>
      <c r="K24" s="75">
        <f t="shared" si="0"/>
        <v>320</v>
      </c>
      <c r="L24" s="75">
        <f t="shared" si="2"/>
        <v>0</v>
      </c>
      <c r="M24" s="75">
        <f>IF(K24-H24&lt;=0,0,K24-H24)</f>
        <v>90</v>
      </c>
      <c r="N24" s="75">
        <f t="shared" si="3"/>
        <v>0</v>
      </c>
      <c r="O24" s="75">
        <f t="shared" si="4"/>
        <v>31.6</v>
      </c>
      <c r="P24" s="72" t="s">
        <v>53</v>
      </c>
      <c r="Q24" s="36"/>
      <c r="R24" s="36"/>
    </row>
    <row r="25" spans="1:18" s="37" customFormat="1" ht="45" customHeight="1" x14ac:dyDescent="0.25">
      <c r="A25" s="34">
        <v>14</v>
      </c>
      <c r="B25" s="32" t="str">
        <f>'[1]CAP TRUONG_HKI'!B30</f>
        <v>Kiều Trung</v>
      </c>
      <c r="C25" s="33" t="str">
        <f>'[1]CAP TRUONG_HKI'!C30</f>
        <v>Tín</v>
      </c>
      <c r="D25" s="78"/>
      <c r="E25" s="75"/>
      <c r="F25" s="75"/>
      <c r="G25" s="75">
        <v>15</v>
      </c>
      <c r="H25" s="75">
        <f t="shared" si="1"/>
        <v>15</v>
      </c>
      <c r="I25" s="75">
        <v>320</v>
      </c>
      <c r="J25" s="75">
        <v>0</v>
      </c>
      <c r="K25" s="75">
        <f t="shared" si="0"/>
        <v>320</v>
      </c>
      <c r="L25" s="75">
        <f t="shared" si="2"/>
        <v>0</v>
      </c>
      <c r="M25" s="75">
        <f t="shared" ref="M25:M27" si="7">IF(K25-H25&lt;=0,0,K25-H25)</f>
        <v>305</v>
      </c>
      <c r="N25" s="75">
        <f t="shared" si="3"/>
        <v>0</v>
      </c>
      <c r="O25" s="75">
        <f t="shared" si="4"/>
        <v>107</v>
      </c>
      <c r="P25" s="35" t="s">
        <v>52</v>
      </c>
      <c r="Q25" s="36"/>
      <c r="R25" s="36"/>
    </row>
    <row r="26" spans="1:18" s="37" customFormat="1" ht="46.5" customHeight="1" x14ac:dyDescent="0.25">
      <c r="A26" s="31">
        <v>15</v>
      </c>
      <c r="B26" s="32" t="str">
        <f>'[1]CAP TRUONG_HKI'!B31</f>
        <v>Phạm Nguyễn Đức</v>
      </c>
      <c r="C26" s="33" t="str">
        <f>'[1]CAP TRUONG_HKI'!C31</f>
        <v>Trung</v>
      </c>
      <c r="D26" s="78"/>
      <c r="E26" s="75"/>
      <c r="F26" s="75"/>
      <c r="G26" s="75">
        <v>15</v>
      </c>
      <c r="H26" s="75">
        <f t="shared" si="1"/>
        <v>15</v>
      </c>
      <c r="I26" s="75">
        <v>320</v>
      </c>
      <c r="J26" s="75">
        <v>0</v>
      </c>
      <c r="K26" s="75">
        <f t="shared" si="0"/>
        <v>320</v>
      </c>
      <c r="L26" s="75">
        <f t="shared" si="2"/>
        <v>0</v>
      </c>
      <c r="M26" s="75">
        <f t="shared" si="7"/>
        <v>305</v>
      </c>
      <c r="N26" s="75">
        <f t="shared" si="3"/>
        <v>0</v>
      </c>
      <c r="O26" s="75">
        <f t="shared" si="4"/>
        <v>107</v>
      </c>
      <c r="P26" s="35" t="s">
        <v>52</v>
      </c>
      <c r="Q26" s="36"/>
      <c r="R26" s="36"/>
    </row>
    <row r="27" spans="1:18" s="37" customFormat="1" ht="90" customHeight="1" x14ac:dyDescent="0.25">
      <c r="A27" s="34">
        <v>16</v>
      </c>
      <c r="B27" s="32" t="str">
        <f>'[1]CAP TRUONG_HKI'!B32</f>
        <v>Nguyễn Anh</v>
      </c>
      <c r="C27" s="33" t="str">
        <f>'[1]CAP TRUONG_HKI'!C32</f>
        <v xml:space="preserve">Tuấn </v>
      </c>
      <c r="D27" s="78"/>
      <c r="E27" s="75"/>
      <c r="F27" s="75">
        <v>60</v>
      </c>
      <c r="G27" s="75">
        <v>30</v>
      </c>
      <c r="H27" s="75">
        <f t="shared" si="1"/>
        <v>90</v>
      </c>
      <c r="I27" s="75">
        <v>320</v>
      </c>
      <c r="J27" s="75">
        <v>0</v>
      </c>
      <c r="K27" s="75">
        <f t="shared" si="0"/>
        <v>320</v>
      </c>
      <c r="L27" s="75">
        <f t="shared" si="2"/>
        <v>0</v>
      </c>
      <c r="M27" s="75">
        <f t="shared" si="7"/>
        <v>230</v>
      </c>
      <c r="N27" s="75">
        <f t="shared" si="3"/>
        <v>0</v>
      </c>
      <c r="O27" s="75">
        <f t="shared" si="4"/>
        <v>80.7</v>
      </c>
      <c r="P27" s="72" t="s">
        <v>54</v>
      </c>
      <c r="Q27" s="36"/>
      <c r="R27" s="36"/>
    </row>
    <row r="28" spans="1:18" s="37" customFormat="1" ht="38.25" x14ac:dyDescent="0.25">
      <c r="A28" s="31">
        <v>17</v>
      </c>
      <c r="B28" s="32" t="str">
        <f>'[1]CAP TRUONG_HKI'!B33</f>
        <v>Trần Minh</v>
      </c>
      <c r="C28" s="33" t="str">
        <f>'[1]CAP TRUONG_HKI'!C33</f>
        <v xml:space="preserve">Tuấn </v>
      </c>
      <c r="D28" s="78"/>
      <c r="E28" s="75"/>
      <c r="F28" s="75"/>
      <c r="G28" s="75">
        <v>30</v>
      </c>
      <c r="H28" s="75">
        <f t="shared" si="1"/>
        <v>30</v>
      </c>
      <c r="I28" s="75">
        <v>320</v>
      </c>
      <c r="J28" s="75">
        <v>0</v>
      </c>
      <c r="K28" s="75">
        <f t="shared" si="0"/>
        <v>320</v>
      </c>
      <c r="L28" s="75">
        <f>IF(H28-K28&lt;=0,0,H28-K28)</f>
        <v>0</v>
      </c>
      <c r="M28" s="75">
        <f>IF(K28-H28&lt;=0,0,K28-H28)</f>
        <v>290</v>
      </c>
      <c r="N28" s="75">
        <f t="shared" si="3"/>
        <v>0</v>
      </c>
      <c r="O28" s="75">
        <f t="shared" si="4"/>
        <v>101.8</v>
      </c>
      <c r="P28" s="35" t="s">
        <v>45</v>
      </c>
      <c r="Q28" s="36"/>
      <c r="R28" s="36"/>
    </row>
    <row r="29" spans="1:18" s="37" customFormat="1" ht="26.1" customHeight="1" x14ac:dyDescent="0.25">
      <c r="A29" s="88" t="str">
        <f>'[1]CAP TRUONG_HKI'!B34</f>
        <v>Tổng cộng</v>
      </c>
      <c r="B29" s="89"/>
      <c r="C29" s="89"/>
      <c r="D29" s="90"/>
      <c r="E29" s="81">
        <f t="shared" ref="E29:O29" si="8">SUM(E12:E28)</f>
        <v>1400</v>
      </c>
      <c r="F29" s="81">
        <f t="shared" si="8"/>
        <v>1260</v>
      </c>
      <c r="G29" s="81">
        <f t="shared" si="8"/>
        <v>465</v>
      </c>
      <c r="H29" s="81">
        <f t="shared" si="8"/>
        <v>3125</v>
      </c>
      <c r="I29" s="81">
        <f t="shared" si="8"/>
        <v>5440</v>
      </c>
      <c r="J29" s="81">
        <f t="shared" si="8"/>
        <v>0</v>
      </c>
      <c r="K29" s="81">
        <f t="shared" si="8"/>
        <v>5440</v>
      </c>
      <c r="L29" s="81">
        <f t="shared" si="8"/>
        <v>505</v>
      </c>
      <c r="M29" s="81">
        <f t="shared" si="8"/>
        <v>2820</v>
      </c>
      <c r="N29" s="81">
        <f t="shared" si="8"/>
        <v>177.1</v>
      </c>
      <c r="O29" s="82">
        <f t="shared" si="8"/>
        <v>989.6</v>
      </c>
      <c r="P29" s="38"/>
      <c r="Q29" s="36"/>
      <c r="R29" s="36"/>
    </row>
    <row r="30" spans="1:18" ht="8.25" customHeight="1" x14ac:dyDescent="0.25">
      <c r="B30" s="41"/>
    </row>
    <row r="31" spans="1:18" x14ac:dyDescent="0.25">
      <c r="B31" s="44"/>
      <c r="C31" s="45"/>
      <c r="D31" s="45"/>
      <c r="E31" s="46"/>
      <c r="F31" s="46"/>
      <c r="G31" s="46"/>
      <c r="H31" s="46"/>
      <c r="I31" s="46"/>
      <c r="J31" s="47"/>
      <c r="K31" s="47"/>
      <c r="L31" s="110" t="s">
        <v>55</v>
      </c>
      <c r="M31" s="47"/>
      <c r="N31" s="47"/>
      <c r="O31" s="47"/>
      <c r="Q31" s="48"/>
      <c r="R31" s="48"/>
    </row>
    <row r="32" spans="1:18" x14ac:dyDescent="0.25">
      <c r="B32" s="49" t="s">
        <v>34</v>
      </c>
      <c r="C32" s="50"/>
      <c r="E32" s="91" t="s">
        <v>35</v>
      </c>
      <c r="F32" s="91"/>
      <c r="G32" s="91"/>
      <c r="H32" s="91"/>
      <c r="J32" s="51"/>
      <c r="K32" s="51"/>
      <c r="L32" s="91" t="s">
        <v>36</v>
      </c>
      <c r="M32" s="91"/>
      <c r="N32" s="91"/>
      <c r="O32" s="91"/>
      <c r="Q32" s="52"/>
      <c r="R32" s="52"/>
    </row>
    <row r="33" spans="1:18" x14ac:dyDescent="0.25">
      <c r="B33" s="53"/>
      <c r="C33" s="53"/>
      <c r="D33" s="54"/>
      <c r="E33" s="54"/>
      <c r="F33" s="54"/>
      <c r="G33" s="54"/>
      <c r="H33" s="55"/>
      <c r="I33" s="53"/>
      <c r="J33" s="55"/>
      <c r="K33" s="56"/>
      <c r="L33" s="55"/>
      <c r="M33" s="57"/>
      <c r="N33" s="58"/>
      <c r="O33" s="59"/>
      <c r="Q33" s="60"/>
      <c r="R33" s="61"/>
    </row>
    <row r="34" spans="1:18" x14ac:dyDescent="0.25">
      <c r="B34" s="53"/>
      <c r="C34" s="53"/>
      <c r="D34" s="54"/>
      <c r="E34" s="54"/>
      <c r="F34" s="54"/>
      <c r="G34" s="54"/>
      <c r="H34" s="55"/>
      <c r="I34" s="53"/>
      <c r="J34" s="55"/>
      <c r="K34" s="56"/>
      <c r="L34" s="55"/>
      <c r="M34" s="57"/>
      <c r="N34" s="58"/>
      <c r="O34" s="59"/>
      <c r="Q34" s="60"/>
      <c r="R34" s="61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62"/>
      <c r="C36" s="62"/>
      <c r="D36" s="54"/>
      <c r="E36" s="54"/>
      <c r="F36" s="54"/>
      <c r="G36" s="46"/>
      <c r="H36" s="46"/>
      <c r="I36" s="46"/>
      <c r="J36" s="53"/>
      <c r="K36" s="46"/>
      <c r="L36" s="46"/>
      <c r="M36" s="53"/>
      <c r="N36" s="63"/>
      <c r="O36" s="64"/>
      <c r="Q36" s="60"/>
      <c r="R36" s="61"/>
    </row>
    <row r="37" spans="1:18" x14ac:dyDescent="0.25">
      <c r="B37" s="62"/>
      <c r="C37" s="62"/>
      <c r="D37" s="65"/>
      <c r="E37" s="65"/>
      <c r="F37" s="65"/>
      <c r="G37" s="66"/>
      <c r="H37" s="66"/>
      <c r="I37" s="66"/>
      <c r="J37" s="53"/>
      <c r="K37" s="66"/>
      <c r="L37" s="66"/>
      <c r="M37" s="53"/>
      <c r="N37" s="63"/>
      <c r="O37" s="64"/>
      <c r="Q37" s="67"/>
      <c r="R37" s="61"/>
    </row>
    <row r="38" spans="1:18" x14ac:dyDescent="0.25">
      <c r="B38" s="62"/>
      <c r="C38" s="62"/>
      <c r="E38" s="102" t="s">
        <v>38</v>
      </c>
      <c r="F38" s="102"/>
      <c r="G38" s="102"/>
      <c r="H38" s="102"/>
      <c r="J38" s="68"/>
      <c r="K38" s="68"/>
      <c r="L38" s="102" t="s">
        <v>58</v>
      </c>
      <c r="M38" s="102"/>
      <c r="N38" s="102"/>
      <c r="O38" s="102"/>
      <c r="Q38" s="67"/>
      <c r="R38" s="61"/>
    </row>
    <row r="39" spans="1:18" x14ac:dyDescent="0.25">
      <c r="B39" s="44"/>
      <c r="C39" s="62"/>
      <c r="D39" s="62"/>
      <c r="E39" s="65"/>
      <c r="F39" s="65"/>
      <c r="G39" s="65"/>
      <c r="H39" s="66"/>
      <c r="I39" s="66"/>
      <c r="J39" s="66"/>
      <c r="K39" s="53"/>
      <c r="L39" s="66"/>
      <c r="M39" s="66"/>
      <c r="N39" s="69"/>
      <c r="O39" s="70"/>
      <c r="P39" s="71"/>
      <c r="Q39" s="67"/>
      <c r="R39" s="61"/>
    </row>
    <row r="40" spans="1:18" x14ac:dyDescent="0.25">
      <c r="A40" s="80" t="s">
        <v>56</v>
      </c>
    </row>
  </sheetData>
  <mergeCells count="27">
    <mergeCell ref="E38:H38"/>
    <mergeCell ref="A1:G1"/>
    <mergeCell ref="A2:G2"/>
    <mergeCell ref="A5:P5"/>
    <mergeCell ref="A6:P6"/>
    <mergeCell ref="A7:P7"/>
    <mergeCell ref="A3:G3"/>
    <mergeCell ref="I1:O1"/>
    <mergeCell ref="I2:O2"/>
    <mergeCell ref="L38:O38"/>
    <mergeCell ref="I9:I10"/>
    <mergeCell ref="J9:J10"/>
    <mergeCell ref="K9:K10"/>
    <mergeCell ref="L9:L10"/>
    <mergeCell ref="M9:M10"/>
    <mergeCell ref="N9:N10"/>
    <mergeCell ref="O9:O10"/>
    <mergeCell ref="P9:P10"/>
    <mergeCell ref="B11:C11"/>
    <mergeCell ref="A29:D29"/>
    <mergeCell ref="L32:O32"/>
    <mergeCell ref="A9:A10"/>
    <mergeCell ref="B9:C10"/>
    <mergeCell ref="D9:E9"/>
    <mergeCell ref="F9:G9"/>
    <mergeCell ref="H9:H10"/>
    <mergeCell ref="E32:H32"/>
  </mergeCells>
  <pageMargins left="0.59055118110236227" right="7.874015748031496E-2" top="0.55118110236220474" bottom="0.47244094488188981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CHUNG</cp:lastModifiedBy>
  <cp:lastPrinted>2018-09-10T15:43:46Z</cp:lastPrinted>
  <dcterms:created xsi:type="dcterms:W3CDTF">2016-08-06T04:02:24Z</dcterms:created>
  <dcterms:modified xsi:type="dcterms:W3CDTF">2018-09-10T15:44:05Z</dcterms:modified>
</cp:coreProperties>
</file>